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7590" windowHeight="8850" activeTab="0"/>
  </bookViews>
  <sheets>
    <sheet name="ÖRME KUMAŞ MAMUL" sheetId="1" r:id="rId1"/>
  </sheets>
  <definedNames/>
  <calcPr fullCalcOnLoad="1"/>
</workbook>
</file>

<file path=xl/sharedStrings.xml><?xml version="1.0" encoding="utf-8"?>
<sst xmlns="http://schemas.openxmlformats.org/spreadsheetml/2006/main" count="104" uniqueCount="95">
  <si>
    <t>1 ) İPLİK HAMMADDE MALİYETİ    $/KG</t>
  </si>
  <si>
    <t>İPLİK  CİNSİ</t>
  </si>
  <si>
    <t xml:space="preserve">İPLİK   FİYATI </t>
  </si>
  <si>
    <t xml:space="preserve">İPLİK NO.1 KULLANIM MİKTARI </t>
  </si>
  <si>
    <t xml:space="preserve">İPLİK NO.2 KULLANIM MİKTARI </t>
  </si>
  <si>
    <t xml:space="preserve">İPLİK NO.3 KULLANIM MİKTARI </t>
  </si>
  <si>
    <t>İPLİK ELYAF CİNSLERİ</t>
  </si>
  <si>
    <t>$/KG</t>
  </si>
  <si>
    <t>(Gr/Kg)</t>
  </si>
  <si>
    <t>Open-end Pamuk İpliği</t>
  </si>
  <si>
    <t>Karde Pamuk İpliği</t>
  </si>
  <si>
    <t>Penye Pamuk İpliği</t>
  </si>
  <si>
    <t>Viskon İplik</t>
  </si>
  <si>
    <t>Keten İplik</t>
  </si>
  <si>
    <t>Rami İplik</t>
  </si>
  <si>
    <t>Tiftik ipliği</t>
  </si>
  <si>
    <t>Yün İplik</t>
  </si>
  <si>
    <t>Akrilik İplik</t>
  </si>
  <si>
    <t>Polyester Renkli İplik</t>
  </si>
  <si>
    <t>Polyamid (Naylon) İplik</t>
  </si>
  <si>
    <t>İPLİK TOPLAM  MALİYETİ</t>
  </si>
  <si>
    <t xml:space="preserve"> ELASTOMER İPLİKLER</t>
  </si>
  <si>
    <t>EA 78 Dtex</t>
  </si>
  <si>
    <t>EA 44 Dtex</t>
  </si>
  <si>
    <t>EA 22 Dtex</t>
  </si>
  <si>
    <t xml:space="preserve"> ELASTOMER İPLİK TOPLAM MALİYETİ</t>
  </si>
  <si>
    <t xml:space="preserve"> TOPLAM İPLİK HAMMADDE MALİYETİ</t>
  </si>
  <si>
    <t>2 ) İPLİK İŞLEM MALİYETİ    $/KG</t>
  </si>
  <si>
    <t>ÜRETİM MALİYETİ     $/KG</t>
  </si>
  <si>
    <t>ONAY</t>
  </si>
  <si>
    <t>İPLİK NO.1 UYGULANAN İŞLEM</t>
  </si>
  <si>
    <t>İPLİK NO.2 UYGULANAN İŞLEM</t>
  </si>
  <si>
    <t>İPLİK NO.3 UYGULANAN İŞLEM</t>
  </si>
  <si>
    <t>İŞLEMLER</t>
  </si>
  <si>
    <t>İplik Büküm ( ¢/Kg)</t>
  </si>
  <si>
    <t>X:OK</t>
  </si>
  <si>
    <t>İ.Bobin Boya  ( $/Kg ) :</t>
  </si>
  <si>
    <t xml:space="preserve"> İPLİK ÜRETİM  MALİYETİ</t>
  </si>
  <si>
    <t xml:space="preserve"> İPLİK TOPLAM MALİYETİ</t>
  </si>
  <si>
    <t>3 ) HAM ÖRGÜ KUMAŞ MALİYETİ    $/KG</t>
  </si>
  <si>
    <t>KUMAŞ ÖZELLİĞİ</t>
  </si>
  <si>
    <t>ÜRETİM MALİYETİ $/KG</t>
  </si>
  <si>
    <t>MALİYET</t>
  </si>
  <si>
    <t xml:space="preserve">ÖRGÜ </t>
  </si>
  <si>
    <t>$/Kg</t>
  </si>
  <si>
    <t>Örme kumaş (gr/m²)</t>
  </si>
  <si>
    <t>Örme kumaş Eni (cm)</t>
  </si>
  <si>
    <t>Örgü Cinsi:</t>
  </si>
  <si>
    <t>Düz (tek plaka)</t>
  </si>
  <si>
    <t>Düz (çift plaka)</t>
  </si>
  <si>
    <t>Jakarlı</t>
  </si>
  <si>
    <t>Çizgili &gt;5 cm</t>
  </si>
  <si>
    <t>Çizgili &lt;5 cm</t>
  </si>
  <si>
    <t>x</t>
  </si>
  <si>
    <t>Ringel</t>
  </si>
  <si>
    <t>Velür(Kadife)</t>
  </si>
  <si>
    <t>Elastomerli</t>
  </si>
  <si>
    <t>örme kumaş FİRE 1.05</t>
  </si>
  <si>
    <t>ÖRME MALİYETİ</t>
  </si>
  <si>
    <t xml:space="preserve"> TOPLAM  HAM ÖRGÜ KUMAŞ MALİYETİ</t>
  </si>
  <si>
    <t>4 ) MAMÜL ÖRGÜ KUMAŞ MALİYETİ    $/KG</t>
  </si>
  <si>
    <t>Proses</t>
  </si>
  <si>
    <t xml:space="preserve"> Baskı</t>
  </si>
  <si>
    <t xml:space="preserve"> Kasar</t>
  </si>
  <si>
    <t>Reaktif</t>
  </si>
  <si>
    <t>Ronjan</t>
  </si>
  <si>
    <t>Dispers</t>
  </si>
  <si>
    <t>Pigment</t>
  </si>
  <si>
    <t xml:space="preserve"> Boyama</t>
  </si>
  <si>
    <t xml:space="preserve"> Şardon</t>
  </si>
  <si>
    <t xml:space="preserve"> Elastomer</t>
  </si>
  <si>
    <t xml:space="preserve"> Traş ( Kadife )</t>
  </si>
  <si>
    <t>FİRE</t>
  </si>
  <si>
    <t>TAM DOLU ONAY</t>
  </si>
  <si>
    <t>YARI DOLU ONAY</t>
  </si>
  <si>
    <t>TAM DOLU ÜRETİM MALİYETİ $/KG</t>
  </si>
  <si>
    <t>YARI DOLU ÜRETİM MALİYETİ $/KG</t>
  </si>
  <si>
    <t xml:space="preserve"> ÖRGÜ KUMAŞ TERBİYE MALİYETİ</t>
  </si>
  <si>
    <t xml:space="preserve"> TOPLAM  MAMÜL ÖRGÜ KUMAŞ MALİYETİ</t>
  </si>
  <si>
    <t>Boyama</t>
  </si>
  <si>
    <t>Tek Boya</t>
  </si>
  <si>
    <t>Çift Boya</t>
  </si>
  <si>
    <t>Asetat iplik</t>
  </si>
  <si>
    <t>MAMUL ÖRGÜ KUMAŞ MALİYET HESAPLAMA METODU</t>
  </si>
  <si>
    <t>Polyester düz iplik (SDY)</t>
  </si>
  <si>
    <t>Polyester tekstürize iplik (DTY)</t>
  </si>
  <si>
    <t>Polyester İplik (ITY)</t>
  </si>
  <si>
    <t>Polyester Özel İplik (NEP)</t>
  </si>
  <si>
    <t>Viskose(Floş-Suni ipek)  İplik</t>
  </si>
  <si>
    <t>Modifiye viscose modal, lycell, tencel, polynosic iplik</t>
  </si>
  <si>
    <t>Cupro iplik</t>
  </si>
  <si>
    <t>Geri dönüşümlü yünden iplik</t>
  </si>
  <si>
    <t>Simli iplik</t>
  </si>
  <si>
    <t>Metalik iplik</t>
  </si>
  <si>
    <t>Diğer iplikler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</si>
</sst>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_ ;\-#,##0.00\ "/>
    <numFmt numFmtId="173" formatCode="#,##0.00\ &quot;$/Kg&quot;"/>
    <numFmt numFmtId="174" formatCode="0.0%"/>
    <numFmt numFmtId="175" formatCode="#,##0.00\ &quot;$/Mt&quot;"/>
    <numFmt numFmtId="176" formatCode="#,##0.00\ &quot;$/m²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i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4"/>
      <color indexed="9"/>
      <name val="Arial Tur"/>
      <family val="2"/>
    </font>
    <font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medium"/>
      <right/>
      <top style="hair"/>
      <bottom/>
    </border>
    <border>
      <left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/>
      <bottom style="hair"/>
    </border>
    <border>
      <left/>
      <right/>
      <top style="hair"/>
      <bottom style="medium"/>
    </border>
    <border>
      <left style="hair"/>
      <right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7" borderId="6" applyNumberFormat="0" applyAlignment="0" applyProtection="0"/>
    <xf numFmtId="0" fontId="23" fillId="16" borderId="6" applyNumberFormat="0" applyAlignment="0" applyProtection="0"/>
    <xf numFmtId="0" fontId="25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72" fontId="4" fillId="24" borderId="10" xfId="40" applyNumberFormat="1" applyFont="1" applyFill="1" applyBorder="1" applyAlignment="1">
      <alignment horizontal="center" vertical="center" wrapText="1"/>
    </xf>
    <xf numFmtId="4" fontId="4" fillId="24" borderId="11" xfId="40" applyNumberFormat="1" applyFont="1" applyFill="1" applyBorder="1" applyAlignment="1">
      <alignment horizontal="center" vertical="center" wrapText="1"/>
    </xf>
    <xf numFmtId="1" fontId="4" fillId="24" borderId="11" xfId="4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vertical="center" wrapText="1"/>
    </xf>
    <xf numFmtId="4" fontId="5" fillId="25" borderId="0" xfId="0" applyNumberFormat="1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49" fontId="4" fillId="25" borderId="12" xfId="0" applyNumberFormat="1" applyFont="1" applyFill="1" applyBorder="1" applyAlignment="1">
      <alignment/>
    </xf>
    <xf numFmtId="49" fontId="4" fillId="25" borderId="0" xfId="0" applyNumberFormat="1" applyFont="1" applyFill="1" applyBorder="1" applyAlignment="1">
      <alignment/>
    </xf>
    <xf numFmtId="4" fontId="4" fillId="25" borderId="0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2" fontId="4" fillId="24" borderId="10" xfId="40" applyNumberFormat="1" applyFont="1" applyFill="1" applyBorder="1" applyAlignment="1">
      <alignment horizontal="left"/>
    </xf>
    <xf numFmtId="4" fontId="4" fillId="24" borderId="11" xfId="4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72" fontId="4" fillId="24" borderId="10" xfId="40" applyNumberFormat="1" applyFont="1" applyFill="1" applyBorder="1" applyAlignment="1">
      <alignment horizontal="center"/>
    </xf>
    <xf numFmtId="172" fontId="4" fillId="24" borderId="11" xfId="40" applyNumberFormat="1" applyFont="1" applyFill="1" applyBorder="1" applyAlignment="1">
      <alignment horizontal="center"/>
    </xf>
    <xf numFmtId="4" fontId="4" fillId="24" borderId="11" xfId="40" applyNumberFormat="1" applyFont="1" applyFill="1" applyBorder="1" applyAlignment="1">
      <alignment horizontal="center" wrapText="1"/>
    </xf>
    <xf numFmtId="49" fontId="5" fillId="25" borderId="12" xfId="0" applyNumberFormat="1" applyFont="1" applyFill="1" applyBorder="1" applyAlignment="1">
      <alignment/>
    </xf>
    <xf numFmtId="49" fontId="5" fillId="25" borderId="0" xfId="0" applyNumberFormat="1" applyFont="1" applyFill="1" applyBorder="1" applyAlignment="1">
      <alignment/>
    </xf>
    <xf numFmtId="4" fontId="5" fillId="25" borderId="0" xfId="0" applyNumberFormat="1" applyFont="1" applyFill="1" applyBorder="1" applyAlignment="1">
      <alignment horizontal="center"/>
    </xf>
    <xf numFmtId="49" fontId="5" fillId="25" borderId="0" xfId="0" applyNumberFormat="1" applyFont="1" applyFill="1" applyBorder="1" applyAlignment="1">
      <alignment horizontal="center"/>
    </xf>
    <xf numFmtId="0" fontId="11" fillId="26" borderId="12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4" fontId="0" fillId="0" borderId="0" xfId="0" applyNumberFormat="1" applyAlignment="1">
      <alignment horizontal="center"/>
    </xf>
    <xf numFmtId="1" fontId="4" fillId="24" borderId="13" xfId="40" applyNumberFormat="1" applyFont="1" applyFill="1" applyBorder="1" applyAlignment="1">
      <alignment horizontal="center" vertical="center" wrapText="1"/>
    </xf>
    <xf numFmtId="1" fontId="5" fillId="25" borderId="17" xfId="0" applyNumberFormat="1" applyFont="1" applyFill="1" applyBorder="1" applyAlignment="1">
      <alignment horizontal="center" vertical="center" wrapText="1"/>
    </xf>
    <xf numFmtId="172" fontId="4" fillId="24" borderId="18" xfId="40" applyNumberFormat="1" applyFont="1" applyFill="1" applyBorder="1" applyAlignment="1">
      <alignment horizontal="center" vertical="center" wrapText="1"/>
    </xf>
    <xf numFmtId="49" fontId="5" fillId="25" borderId="19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0" fontId="11" fillId="27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27" borderId="0" xfId="0" applyFill="1" applyBorder="1" applyAlignment="1">
      <alignment/>
    </xf>
    <xf numFmtId="4" fontId="0" fillId="27" borderId="20" xfId="0" applyNumberFormat="1" applyFill="1" applyBorder="1" applyAlignment="1">
      <alignment horizontal="center"/>
    </xf>
    <xf numFmtId="4" fontId="0" fillId="27" borderId="2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 horizontal="center"/>
      <protection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/>
      <protection/>
    </xf>
    <xf numFmtId="0" fontId="0" fillId="27" borderId="28" xfId="0" applyFill="1" applyBorder="1" applyAlignment="1">
      <alignment/>
    </xf>
    <xf numFmtId="0" fontId="0" fillId="27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4" fontId="0" fillId="0" borderId="38" xfId="0" applyNumberForma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4" fontId="0" fillId="0" borderId="39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11" fillId="27" borderId="23" xfId="0" applyFont="1" applyFill="1" applyBorder="1" applyAlignment="1">
      <alignment/>
    </xf>
    <xf numFmtId="174" fontId="0" fillId="0" borderId="23" xfId="6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38" xfId="0" applyFill="1" applyBorder="1" applyAlignment="1">
      <alignment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left" indent="2"/>
    </xf>
    <xf numFmtId="174" fontId="0" fillId="0" borderId="42" xfId="60" applyNumberFormat="1" applyFont="1" applyFill="1" applyBorder="1" applyAlignment="1">
      <alignment horizontal="center"/>
    </xf>
    <xf numFmtId="174" fontId="0" fillId="0" borderId="34" xfId="60" applyNumberFormat="1" applyFont="1" applyFill="1" applyBorder="1" applyAlignment="1">
      <alignment horizontal="center"/>
    </xf>
    <xf numFmtId="174" fontId="0" fillId="0" borderId="41" xfId="60" applyNumberFormat="1" applyFont="1" applyFill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0" fontId="0" fillId="27" borderId="0" xfId="0" applyFill="1" applyAlignment="1">
      <alignment/>
    </xf>
    <xf numFmtId="4" fontId="0" fillId="19" borderId="23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 horizontal="center"/>
    </xf>
    <xf numFmtId="4" fontId="0" fillId="27" borderId="45" xfId="0" applyNumberFormat="1" applyFill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1" fontId="0" fillId="19" borderId="48" xfId="0" applyNumberFormat="1" applyFill="1" applyBorder="1" applyAlignment="1" applyProtection="1">
      <alignment horizontal="center"/>
      <protection locked="0"/>
    </xf>
    <xf numFmtId="1" fontId="0" fillId="19" borderId="49" xfId="0" applyNumberFormat="1" applyFill="1" applyBorder="1" applyAlignment="1" applyProtection="1">
      <alignment horizontal="center"/>
      <protection locked="0"/>
    </xf>
    <xf numFmtId="1" fontId="0" fillId="19" borderId="50" xfId="0" applyNumberFormat="1" applyFill="1" applyBorder="1" applyAlignment="1" applyProtection="1">
      <alignment horizontal="center"/>
      <protection locked="0"/>
    </xf>
    <xf numFmtId="1" fontId="0" fillId="19" borderId="51" xfId="0" applyNumberFormat="1" applyFill="1" applyBorder="1" applyAlignment="1" applyProtection="1">
      <alignment horizontal="center"/>
      <protection locked="0"/>
    </xf>
    <xf numFmtId="1" fontId="0" fillId="19" borderId="41" xfId="0" applyNumberFormat="1" applyFill="1" applyBorder="1" applyAlignment="1" applyProtection="1">
      <alignment horizontal="center"/>
      <protection locked="0"/>
    </xf>
    <xf numFmtId="1" fontId="0" fillId="19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27" borderId="0" xfId="0" applyNumberFormat="1" applyFill="1" applyBorder="1" applyAlignment="1">
      <alignment horizontal="center"/>
    </xf>
    <xf numFmtId="1" fontId="0" fillId="27" borderId="0" xfId="0" applyNumberFormat="1" applyFill="1" applyBorder="1" applyAlignment="1">
      <alignment horizontal="center"/>
    </xf>
    <xf numFmtId="0" fontId="3" fillId="27" borderId="0" xfId="0" applyFont="1" applyFill="1" applyBorder="1" applyAlignment="1">
      <alignment/>
    </xf>
    <xf numFmtId="0" fontId="2" fillId="27" borderId="0" xfId="0" applyFont="1" applyFill="1" applyBorder="1" applyAlignment="1">
      <alignment horizontal="center"/>
    </xf>
    <xf numFmtId="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1" fontId="0" fillId="27" borderId="0" xfId="0" applyNumberFormat="1" applyFill="1" applyAlignment="1">
      <alignment horizontal="center"/>
    </xf>
    <xf numFmtId="4" fontId="0" fillId="0" borderId="53" xfId="0" applyNumberFormat="1" applyFont="1" applyBorder="1" applyAlignment="1">
      <alignment horizontal="center"/>
    </xf>
    <xf numFmtId="4" fontId="0" fillId="27" borderId="38" xfId="0" applyNumberFormat="1" applyFont="1" applyFill="1" applyBorder="1" applyAlignment="1">
      <alignment horizontal="center"/>
    </xf>
    <xf numFmtId="4" fontId="0" fillId="27" borderId="38" xfId="0" applyNumberFormat="1" applyFill="1" applyBorder="1" applyAlignment="1">
      <alignment horizontal="center"/>
    </xf>
    <xf numFmtId="171" fontId="7" fillId="0" borderId="54" xfId="40" applyFont="1" applyBorder="1" applyAlignment="1">
      <alignment horizontal="center" shrinkToFit="1"/>
    </xf>
    <xf numFmtId="0" fontId="0" fillId="27" borderId="0" xfId="0" applyFill="1" applyAlignment="1">
      <alignment shrinkToFit="1"/>
    </xf>
    <xf numFmtId="1" fontId="4" fillId="25" borderId="0" xfId="0" applyNumberFormat="1" applyFont="1" applyFill="1" applyBorder="1" applyAlignment="1" applyProtection="1">
      <alignment horizontal="center" shrinkToFit="1"/>
      <protection locked="0"/>
    </xf>
    <xf numFmtId="1" fontId="4" fillId="25" borderId="17" xfId="0" applyNumberFormat="1" applyFont="1" applyFill="1" applyBorder="1" applyAlignment="1" applyProtection="1">
      <alignment horizontal="center" shrinkToFit="1"/>
      <protection locked="0"/>
    </xf>
    <xf numFmtId="1" fontId="0" fillId="19" borderId="48" xfId="0" applyNumberFormat="1" applyFill="1" applyBorder="1" applyAlignment="1" applyProtection="1">
      <alignment horizontal="center" shrinkToFit="1"/>
      <protection locked="0"/>
    </xf>
    <xf numFmtId="1" fontId="0" fillId="19" borderId="49" xfId="0" applyNumberFormat="1" applyFill="1" applyBorder="1" applyAlignment="1" applyProtection="1">
      <alignment horizontal="center" shrinkToFit="1"/>
      <protection locked="0"/>
    </xf>
    <xf numFmtId="1" fontId="0" fillId="19" borderId="50" xfId="0" applyNumberFormat="1" applyFill="1" applyBorder="1" applyAlignment="1" applyProtection="1">
      <alignment horizontal="center" shrinkToFit="1"/>
      <protection locked="0"/>
    </xf>
    <xf numFmtId="171" fontId="7" fillId="0" borderId="55" xfId="40" applyFont="1" applyBorder="1" applyAlignment="1">
      <alignment horizontal="center" shrinkToFit="1"/>
    </xf>
    <xf numFmtId="171" fontId="8" fillId="0" borderId="56" xfId="40" applyFont="1" applyBorder="1" applyAlignment="1">
      <alignment horizontal="center" shrinkToFit="1"/>
    </xf>
    <xf numFmtId="2" fontId="9" fillId="0" borderId="15" xfId="0" applyNumberFormat="1" applyFont="1" applyBorder="1" applyAlignment="1">
      <alignment horizontal="center" shrinkToFit="1"/>
    </xf>
    <xf numFmtId="2" fontId="9" fillId="0" borderId="16" xfId="0" applyNumberFormat="1" applyFont="1" applyBorder="1" applyAlignment="1">
      <alignment horizontal="center" shrinkToFit="1"/>
    </xf>
    <xf numFmtId="2" fontId="9" fillId="0" borderId="57" xfId="0" applyNumberFormat="1" applyFont="1" applyBorder="1" applyAlignment="1">
      <alignment horizontal="center" shrinkToFit="1"/>
    </xf>
    <xf numFmtId="1" fontId="4" fillId="24" borderId="11" xfId="40" applyNumberFormat="1" applyFont="1" applyFill="1" applyBorder="1" applyAlignment="1">
      <alignment horizontal="center" vertical="center" wrapText="1" shrinkToFit="1"/>
    </xf>
    <xf numFmtId="4" fontId="4" fillId="25" borderId="0" xfId="0" applyNumberFormat="1" applyFont="1" applyFill="1" applyBorder="1" applyAlignment="1">
      <alignment horizontal="center" shrinkToFit="1"/>
    </xf>
    <xf numFmtId="4" fontId="4" fillId="25" borderId="55" xfId="0" applyNumberFormat="1" applyFont="1" applyFill="1" applyBorder="1" applyAlignment="1">
      <alignment horizontal="center" shrinkToFit="1"/>
    </xf>
    <xf numFmtId="0" fontId="0" fillId="19" borderId="54" xfId="0" applyFill="1" applyBorder="1" applyAlignment="1" applyProtection="1">
      <alignment horizontal="center" shrinkToFit="1"/>
      <protection locked="0"/>
    </xf>
    <xf numFmtId="0" fontId="0" fillId="19" borderId="13" xfId="0" applyFill="1" applyBorder="1" applyAlignment="1" applyProtection="1">
      <alignment horizontal="center" shrinkToFit="1"/>
      <protection locked="0"/>
    </xf>
    <xf numFmtId="2" fontId="0" fillId="0" borderId="12" xfId="0" applyNumberFormat="1" applyFill="1" applyBorder="1" applyAlignment="1" applyProtection="1">
      <alignment horizontal="center" shrinkToFit="1"/>
      <protection/>
    </xf>
    <xf numFmtId="2" fontId="0" fillId="0" borderId="55" xfId="0" applyNumberFormat="1" applyFill="1" applyBorder="1" applyAlignment="1" applyProtection="1">
      <alignment horizontal="center" shrinkToFit="1"/>
      <protection/>
    </xf>
    <xf numFmtId="0" fontId="0" fillId="19" borderId="55" xfId="0" applyFill="1" applyBorder="1" applyAlignment="1" applyProtection="1">
      <alignment horizontal="center" shrinkToFit="1"/>
      <protection locked="0"/>
    </xf>
    <xf numFmtId="0" fontId="0" fillId="19" borderId="17" xfId="0" applyFill="1" applyBorder="1" applyAlignment="1" applyProtection="1">
      <alignment horizontal="center" shrinkToFit="1"/>
      <protection locked="0"/>
    </xf>
    <xf numFmtId="2" fontId="0" fillId="0" borderId="58" xfId="0" applyNumberFormat="1" applyFill="1" applyBorder="1" applyAlignment="1" applyProtection="1">
      <alignment horizontal="center" shrinkToFit="1"/>
      <protection/>
    </xf>
    <xf numFmtId="2" fontId="0" fillId="0" borderId="59" xfId="0" applyNumberFormat="1" applyFill="1" applyBorder="1" applyAlignment="1" applyProtection="1">
      <alignment horizontal="center" shrinkToFit="1"/>
      <protection/>
    </xf>
    <xf numFmtId="171" fontId="7" fillId="0" borderId="59" xfId="4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" fontId="0" fillId="0" borderId="0" xfId="0" applyNumberFormat="1" applyBorder="1" applyAlignment="1">
      <alignment horizontal="center" shrinkToFit="1"/>
    </xf>
    <xf numFmtId="173" fontId="7" fillId="0" borderId="0" xfId="0" applyNumberFormat="1" applyFont="1" applyBorder="1" applyAlignment="1">
      <alignment horizontal="center" shrinkToFit="1"/>
    </xf>
    <xf numFmtId="4" fontId="4" fillId="24" borderId="11" xfId="40" applyNumberFormat="1" applyFont="1" applyFill="1" applyBorder="1" applyAlignment="1">
      <alignment horizontal="center" shrinkToFit="1"/>
    </xf>
    <xf numFmtId="1" fontId="4" fillId="24" borderId="11" xfId="40" applyNumberFormat="1" applyFont="1" applyFill="1" applyBorder="1" applyAlignment="1">
      <alignment horizontal="center" wrapText="1" shrinkToFit="1"/>
    </xf>
    <xf numFmtId="4" fontId="10" fillId="24" borderId="54" xfId="40" applyNumberFormat="1" applyFont="1" applyFill="1" applyBorder="1" applyAlignment="1">
      <alignment horizontal="center" vertical="center" wrapText="1" shrinkToFit="1"/>
    </xf>
    <xf numFmtId="49" fontId="5" fillId="25" borderId="0" xfId="0" applyNumberFormat="1" applyFont="1" applyFill="1" applyBorder="1" applyAlignment="1">
      <alignment horizontal="center" shrinkToFit="1"/>
    </xf>
    <xf numFmtId="1" fontId="5" fillId="25" borderId="0" xfId="0" applyNumberFormat="1" applyFont="1" applyFill="1" applyBorder="1" applyAlignment="1">
      <alignment horizontal="center" shrinkToFit="1"/>
    </xf>
    <xf numFmtId="49" fontId="5" fillId="25" borderId="55" xfId="0" applyNumberFormat="1" applyFont="1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center" shrinkToFit="1"/>
    </xf>
    <xf numFmtId="4" fontId="0" fillId="0" borderId="55" xfId="0" applyNumberFormat="1" applyBorder="1" applyAlignment="1">
      <alignment horizontal="center" shrinkToFit="1"/>
    </xf>
    <xf numFmtId="0" fontId="0" fillId="19" borderId="53" xfId="0" applyFill="1" applyBorder="1" applyAlignment="1" applyProtection="1">
      <alignment horizontal="center" shrinkToFit="1"/>
      <protection locked="0"/>
    </xf>
    <xf numFmtId="2" fontId="0" fillId="0" borderId="55" xfId="0" applyNumberFormat="1" applyFill="1" applyBorder="1" applyAlignment="1">
      <alignment horizontal="center" shrinkToFit="1"/>
    </xf>
    <xf numFmtId="0" fontId="0" fillId="19" borderId="38" xfId="0" applyFill="1" applyBorder="1" applyAlignment="1" applyProtection="1">
      <alignment horizontal="center" shrinkToFit="1"/>
      <protection locked="0"/>
    </xf>
    <xf numFmtId="0" fontId="0" fillId="19" borderId="60" xfId="0" applyFill="1" applyBorder="1" applyAlignment="1" applyProtection="1">
      <alignment horizontal="center" shrinkToFit="1"/>
      <protection locked="0"/>
    </xf>
    <xf numFmtId="0" fontId="0" fillId="0" borderId="16" xfId="0" applyBorder="1" applyAlignment="1">
      <alignment horizontal="center" shrinkToFit="1"/>
    </xf>
    <xf numFmtId="1" fontId="0" fillId="0" borderId="16" xfId="0" applyNumberFormat="1" applyBorder="1" applyAlignment="1">
      <alignment horizontal="center" shrinkToFit="1"/>
    </xf>
    <xf numFmtId="4" fontId="7" fillId="0" borderId="56" xfId="0" applyNumberFormat="1" applyFont="1" applyBorder="1" applyAlignment="1">
      <alignment horizontal="center" shrinkToFit="1"/>
    </xf>
    <xf numFmtId="173" fontId="7" fillId="0" borderId="56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1" fontId="0" fillId="0" borderId="0" xfId="0" applyNumberFormat="1" applyAlignment="1">
      <alignment horizontal="center" shrinkToFit="1"/>
    </xf>
    <xf numFmtId="4" fontId="4" fillId="24" borderId="11" xfId="40" applyNumberFormat="1" applyFont="1" applyFill="1" applyBorder="1" applyAlignment="1">
      <alignment horizontal="center" wrapText="1" shrinkToFit="1"/>
    </xf>
    <xf numFmtId="4" fontId="10" fillId="27" borderId="54" xfId="40" applyNumberFormat="1" applyFont="1" applyFill="1" applyBorder="1" applyAlignment="1">
      <alignment horizontal="center" vertical="center" wrapText="1" shrinkToFit="1"/>
    </xf>
    <xf numFmtId="4" fontId="5" fillId="25" borderId="0" xfId="0" applyNumberFormat="1" applyFont="1" applyFill="1" applyBorder="1" applyAlignment="1">
      <alignment horizontal="center" shrinkToFit="1"/>
    </xf>
    <xf numFmtId="49" fontId="5" fillId="27" borderId="55" xfId="0" applyNumberFormat="1" applyFont="1" applyFill="1" applyBorder="1" applyAlignment="1">
      <alignment horizontal="center" shrinkToFit="1"/>
    </xf>
    <xf numFmtId="4" fontId="0" fillId="0" borderId="0" xfId="0" applyNumberFormat="1" applyBorder="1" applyAlignment="1">
      <alignment horizontal="center" shrinkToFit="1"/>
    </xf>
    <xf numFmtId="4" fontId="0" fillId="27" borderId="55" xfId="0" applyNumberFormat="1" applyFill="1" applyBorder="1" applyAlignment="1">
      <alignment horizontal="center" shrinkToFit="1"/>
    </xf>
    <xf numFmtId="4" fontId="0" fillId="0" borderId="23" xfId="0" applyNumberFormat="1" applyBorder="1" applyAlignment="1">
      <alignment horizontal="center" shrinkToFit="1"/>
    </xf>
    <xf numFmtId="0" fontId="0" fillId="19" borderId="28" xfId="0" applyFill="1" applyBorder="1" applyAlignment="1" applyProtection="1">
      <alignment horizontal="center" shrinkToFit="1"/>
      <protection locked="0"/>
    </xf>
    <xf numFmtId="0" fontId="0" fillId="19" borderId="20" xfId="0" applyFill="1" applyBorder="1" applyAlignment="1" applyProtection="1">
      <alignment horizontal="center" shrinkToFit="1"/>
      <protection locked="0"/>
    </xf>
    <xf numFmtId="2" fontId="0" fillId="27" borderId="55" xfId="0" applyNumberFormat="1" applyFill="1" applyBorder="1" applyAlignment="1">
      <alignment horizontal="center" shrinkToFit="1"/>
    </xf>
    <xf numFmtId="4" fontId="0" fillId="0" borderId="42" xfId="0" applyNumberFormat="1" applyBorder="1" applyAlignment="1">
      <alignment horizontal="center" shrinkToFit="1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19" borderId="29" xfId="0" applyFill="1" applyBorder="1" applyAlignment="1" applyProtection="1">
      <alignment horizontal="center" shrinkToFit="1"/>
      <protection locked="0"/>
    </xf>
    <xf numFmtId="0" fontId="0" fillId="19" borderId="21" xfId="0" applyFill="1" applyBorder="1" applyAlignment="1" applyProtection="1">
      <alignment horizontal="center" shrinkToFit="1"/>
      <protection locked="0"/>
    </xf>
    <xf numFmtId="4" fontId="13" fillId="0" borderId="41" xfId="0" applyNumberFormat="1" applyFont="1" applyBorder="1" applyAlignment="1">
      <alignment horizontal="center" shrinkToFit="1"/>
    </xf>
    <xf numFmtId="0" fontId="0" fillId="27" borderId="44" xfId="0" applyFill="1" applyBorder="1" applyAlignment="1" applyProtection="1">
      <alignment horizontal="center" shrinkToFit="1"/>
      <protection locked="0"/>
    </xf>
    <xf numFmtId="0" fontId="0" fillId="27" borderId="45" xfId="0" applyFill="1" applyBorder="1" applyAlignment="1" applyProtection="1">
      <alignment horizontal="center" shrinkToFit="1"/>
      <protection locked="0"/>
    </xf>
    <xf numFmtId="4" fontId="0" fillId="0" borderId="34" xfId="0" applyNumberFormat="1" applyFont="1" applyBorder="1" applyAlignment="1">
      <alignment horizontal="center" shrinkToFit="1"/>
    </xf>
    <xf numFmtId="0" fontId="0" fillId="19" borderId="47" xfId="0" applyFill="1" applyBorder="1" applyAlignment="1" applyProtection="1">
      <alignment horizontal="center" shrinkToFit="1"/>
      <protection locked="0"/>
    </xf>
    <xf numFmtId="0" fontId="0" fillId="19" borderId="24" xfId="0" applyFill="1" applyBorder="1" applyAlignment="1" applyProtection="1">
      <alignment horizontal="center" shrinkToFit="1"/>
      <protection locked="0"/>
    </xf>
    <xf numFmtId="4" fontId="0" fillId="0" borderId="16" xfId="0" applyNumberFormat="1" applyBorder="1" applyAlignment="1">
      <alignment horizontal="center" shrinkToFit="1"/>
    </xf>
    <xf numFmtId="4" fontId="7" fillId="27" borderId="56" xfId="0" applyNumberFormat="1" applyFont="1" applyFill="1" applyBorder="1" applyAlignment="1">
      <alignment horizontal="center" shrinkToFit="1"/>
    </xf>
    <xf numFmtId="173" fontId="7" fillId="27" borderId="56" xfId="0" applyNumberFormat="1" applyFont="1" applyFill="1" applyBorder="1" applyAlignment="1">
      <alignment horizontal="center" shrinkToFit="1"/>
    </xf>
    <xf numFmtId="0" fontId="0" fillId="27" borderId="0" xfId="0" applyFill="1" applyAlignment="1">
      <alignment horizontal="center" shrinkToFit="1"/>
    </xf>
    <xf numFmtId="1" fontId="0" fillId="27" borderId="0" xfId="0" applyNumberFormat="1" applyFill="1" applyAlignment="1">
      <alignment horizontal="center" shrinkToFit="1"/>
    </xf>
    <xf numFmtId="175" fontId="7" fillId="27" borderId="56" xfId="0" applyNumberFormat="1" applyFont="1" applyFill="1" applyBorder="1" applyAlignment="1">
      <alignment horizontal="center" shrinkToFit="1"/>
    </xf>
    <xf numFmtId="176" fontId="7" fillId="27" borderId="56" xfId="0" applyNumberFormat="1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72" fontId="7" fillId="0" borderId="15" xfId="40" applyNumberFormat="1" applyFont="1" applyBorder="1" applyAlignment="1">
      <alignment horizontal="center" vertical="center" wrapText="1" shrinkToFit="1"/>
    </xf>
    <xf numFmtId="172" fontId="7" fillId="0" borderId="16" xfId="40" applyNumberFormat="1" applyFont="1" applyBorder="1" applyAlignment="1">
      <alignment horizontal="center" vertical="center" wrapText="1" shrinkToFit="1"/>
    </xf>
    <xf numFmtId="172" fontId="7" fillId="0" borderId="57" xfId="40" applyNumberFormat="1" applyFont="1" applyBorder="1" applyAlignment="1">
      <alignment horizontal="center" vertical="center" wrapText="1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indexed="9"/>
      </font>
      <fill>
        <patternFill>
          <bgColor indexed="2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7.28125" style="0" customWidth="1"/>
    <col min="2" max="2" width="19.28125" style="0" customWidth="1"/>
    <col min="4" max="4" width="11.140625" style="0" customWidth="1"/>
    <col min="5" max="5" width="11.00390625" style="0" customWidth="1"/>
    <col min="6" max="6" width="12.8515625" style="0" customWidth="1"/>
    <col min="7" max="7" width="11.140625" style="0" customWidth="1"/>
  </cols>
  <sheetData>
    <row r="1" spans="1:7" ht="13.5" thickBot="1">
      <c r="A1" s="42"/>
      <c r="B1" s="42"/>
      <c r="C1" s="104"/>
      <c r="D1" s="104"/>
      <c r="E1" s="105"/>
      <c r="F1" s="104"/>
      <c r="G1" s="86"/>
    </row>
    <row r="2" spans="1:7" ht="25.5" thickBot="1">
      <c r="A2" s="187" t="s">
        <v>83</v>
      </c>
      <c r="B2" s="188"/>
      <c r="C2" s="188"/>
      <c r="D2" s="188"/>
      <c r="E2" s="188"/>
      <c r="F2" s="189"/>
      <c r="G2" s="107"/>
    </row>
    <row r="3" spans="1:7" ht="21" thickBot="1">
      <c r="A3" s="106" t="s">
        <v>0</v>
      </c>
      <c r="B3" s="106"/>
      <c r="C3" s="104"/>
      <c r="D3" s="104"/>
      <c r="E3" s="105"/>
      <c r="F3" s="104"/>
      <c r="G3" s="86"/>
    </row>
    <row r="4" spans="1:7" ht="38.25">
      <c r="A4" s="3" t="s">
        <v>1</v>
      </c>
      <c r="B4" s="37"/>
      <c r="C4" s="4" t="s">
        <v>2</v>
      </c>
      <c r="D4" s="5" t="s">
        <v>3</v>
      </c>
      <c r="E4" s="5" t="s">
        <v>4</v>
      </c>
      <c r="F4" s="35" t="s">
        <v>5</v>
      </c>
      <c r="G4" s="86"/>
    </row>
    <row r="5" spans="1:7" ht="16.5" thickBot="1">
      <c r="A5" s="6" t="s">
        <v>6</v>
      </c>
      <c r="B5" s="38"/>
      <c r="C5" s="7" t="s">
        <v>7</v>
      </c>
      <c r="D5" s="8" t="s">
        <v>8</v>
      </c>
      <c r="E5" s="8" t="s">
        <v>8</v>
      </c>
      <c r="F5" s="36" t="s">
        <v>8</v>
      </c>
      <c r="G5" s="86"/>
    </row>
    <row r="6" spans="1:7" ht="12.75">
      <c r="A6" s="48" t="s">
        <v>9</v>
      </c>
      <c r="B6" s="52"/>
      <c r="C6" s="43">
        <v>2.1</v>
      </c>
      <c r="D6" s="96"/>
      <c r="E6" s="99"/>
      <c r="F6" s="96"/>
      <c r="G6" s="86"/>
    </row>
    <row r="7" spans="1:7" ht="12.75">
      <c r="A7" s="49" t="s">
        <v>10</v>
      </c>
      <c r="B7" s="53"/>
      <c r="C7" s="44">
        <v>2.4</v>
      </c>
      <c r="D7" s="97"/>
      <c r="E7" s="100"/>
      <c r="F7" s="97"/>
      <c r="G7" s="86"/>
    </row>
    <row r="8" spans="1:7" ht="12.75">
      <c r="A8" s="49" t="s">
        <v>11</v>
      </c>
      <c r="B8" s="53"/>
      <c r="C8" s="44">
        <v>2.85</v>
      </c>
      <c r="D8" s="97"/>
      <c r="E8" s="100"/>
      <c r="F8" s="97"/>
      <c r="G8" s="86"/>
    </row>
    <row r="9" spans="1:7" ht="12.75">
      <c r="A9" s="49" t="s">
        <v>12</v>
      </c>
      <c r="B9" s="53"/>
      <c r="C9" s="44">
        <v>2.7</v>
      </c>
      <c r="D9" s="97"/>
      <c r="E9" s="100"/>
      <c r="F9" s="97"/>
      <c r="G9" s="86"/>
    </row>
    <row r="10" spans="1:7" ht="12.75">
      <c r="A10" s="49" t="s">
        <v>13</v>
      </c>
      <c r="B10" s="53"/>
      <c r="C10" s="44">
        <v>3.95</v>
      </c>
      <c r="D10" s="97"/>
      <c r="E10" s="100"/>
      <c r="F10" s="97"/>
      <c r="G10" s="86"/>
    </row>
    <row r="11" spans="1:7" ht="12.75">
      <c r="A11" s="50" t="s">
        <v>14</v>
      </c>
      <c r="B11" s="54"/>
      <c r="C11" s="44">
        <v>3.75</v>
      </c>
      <c r="D11" s="97"/>
      <c r="E11" s="100"/>
      <c r="F11" s="97"/>
      <c r="G11" s="86"/>
    </row>
    <row r="12" spans="1:7" ht="12.75">
      <c r="A12" s="50" t="s">
        <v>15</v>
      </c>
      <c r="B12" s="54"/>
      <c r="C12" s="44">
        <v>20.25</v>
      </c>
      <c r="D12" s="97"/>
      <c r="E12" s="100"/>
      <c r="F12" s="97"/>
      <c r="G12" s="86"/>
    </row>
    <row r="13" spans="1:7" ht="12.75">
      <c r="A13" s="50" t="s">
        <v>16</v>
      </c>
      <c r="B13" s="54"/>
      <c r="C13" s="44">
        <v>14.25</v>
      </c>
      <c r="D13" s="97"/>
      <c r="E13" s="100"/>
      <c r="F13" s="97"/>
      <c r="G13" s="86"/>
    </row>
    <row r="14" spans="1:7" ht="12.75">
      <c r="A14" s="50" t="s">
        <v>91</v>
      </c>
      <c r="B14" s="54"/>
      <c r="C14" s="44">
        <v>7.65</v>
      </c>
      <c r="D14" s="97"/>
      <c r="E14" s="100"/>
      <c r="F14" s="97"/>
      <c r="G14" s="86"/>
    </row>
    <row r="15" spans="1:7" ht="12.75">
      <c r="A15" s="50" t="s">
        <v>17</v>
      </c>
      <c r="B15" s="54"/>
      <c r="C15" s="44">
        <v>3.4</v>
      </c>
      <c r="D15" s="97">
        <v>500</v>
      </c>
      <c r="E15" s="100"/>
      <c r="F15" s="97"/>
      <c r="G15" s="86"/>
    </row>
    <row r="16" spans="1:7" ht="12.75">
      <c r="A16" s="49" t="s">
        <v>82</v>
      </c>
      <c r="B16" s="54"/>
      <c r="C16" s="44">
        <v>4</v>
      </c>
      <c r="D16" s="97"/>
      <c r="E16" s="100"/>
      <c r="F16" s="97"/>
      <c r="G16" s="86"/>
    </row>
    <row r="17" spans="1:7" ht="12.75">
      <c r="A17" s="50" t="s">
        <v>84</v>
      </c>
      <c r="B17" s="54"/>
      <c r="C17" s="111">
        <v>2.15</v>
      </c>
      <c r="D17" s="97"/>
      <c r="E17" s="100">
        <v>250</v>
      </c>
      <c r="F17" s="97"/>
      <c r="G17" s="86"/>
    </row>
    <row r="18" spans="1:7" ht="12.75">
      <c r="A18" s="49" t="s">
        <v>85</v>
      </c>
      <c r="B18" s="53"/>
      <c r="C18" s="112">
        <v>2.26</v>
      </c>
      <c r="D18" s="97"/>
      <c r="E18" s="100"/>
      <c r="F18" s="97"/>
      <c r="G18" s="86"/>
    </row>
    <row r="19" spans="1:7" ht="12.75">
      <c r="A19" s="49" t="s">
        <v>86</v>
      </c>
      <c r="B19" s="53"/>
      <c r="C19" s="113">
        <v>2.56</v>
      </c>
      <c r="D19" s="97"/>
      <c r="E19" s="100"/>
      <c r="F19" s="97"/>
      <c r="G19" s="86"/>
    </row>
    <row r="20" spans="1:7" ht="12.75">
      <c r="A20" s="49" t="s">
        <v>87</v>
      </c>
      <c r="B20" s="53"/>
      <c r="C20" s="113">
        <v>3.13</v>
      </c>
      <c r="D20" s="97"/>
      <c r="E20" s="100"/>
      <c r="F20" s="97"/>
      <c r="G20" s="86"/>
    </row>
    <row r="21" spans="1:7" ht="12.75">
      <c r="A21" s="49" t="s">
        <v>88</v>
      </c>
      <c r="B21" s="53"/>
      <c r="C21" s="44">
        <v>5</v>
      </c>
      <c r="D21" s="97"/>
      <c r="E21" s="100"/>
      <c r="F21" s="97"/>
      <c r="G21" s="86"/>
    </row>
    <row r="22" spans="1:7" ht="12.75">
      <c r="A22" s="49" t="s">
        <v>18</v>
      </c>
      <c r="B22" s="53"/>
      <c r="C22" s="113">
        <v>2.98</v>
      </c>
      <c r="D22" s="97"/>
      <c r="E22" s="100"/>
      <c r="F22" s="97"/>
      <c r="G22" s="86"/>
    </row>
    <row r="23" spans="1:7" ht="12.75">
      <c r="A23" s="50" t="s">
        <v>19</v>
      </c>
      <c r="B23" s="54"/>
      <c r="C23" s="68">
        <v>3.85</v>
      </c>
      <c r="D23" s="97"/>
      <c r="E23" s="100"/>
      <c r="F23" s="97"/>
      <c r="G23" s="86"/>
    </row>
    <row r="24" spans="1:7" ht="12.75">
      <c r="A24" s="88" t="s">
        <v>89</v>
      </c>
      <c r="B24" s="89"/>
      <c r="C24" s="44">
        <v>3.95</v>
      </c>
      <c r="D24" s="97"/>
      <c r="E24" s="100"/>
      <c r="F24" s="97"/>
      <c r="G24" s="86"/>
    </row>
    <row r="25" spans="1:7" ht="12.75">
      <c r="A25" s="88" t="s">
        <v>92</v>
      </c>
      <c r="B25" s="89"/>
      <c r="C25" s="91">
        <v>6.5</v>
      </c>
      <c r="D25" s="97"/>
      <c r="E25" s="100"/>
      <c r="F25" s="97"/>
      <c r="G25" s="86"/>
    </row>
    <row r="26" spans="1:7" ht="12.75">
      <c r="A26" s="88" t="s">
        <v>93</v>
      </c>
      <c r="B26" s="89"/>
      <c r="C26" s="91">
        <v>7.15</v>
      </c>
      <c r="D26" s="97"/>
      <c r="E26" s="100"/>
      <c r="F26" s="97"/>
      <c r="G26" s="86"/>
    </row>
    <row r="27" spans="1:7" ht="12.75">
      <c r="A27" s="88" t="s">
        <v>90</v>
      </c>
      <c r="B27" s="89"/>
      <c r="C27" s="90">
        <v>6</v>
      </c>
      <c r="D27" s="97"/>
      <c r="E27" s="100"/>
      <c r="F27" s="97"/>
      <c r="G27" s="86"/>
    </row>
    <row r="28" spans="1:7" ht="13.5" thickBot="1">
      <c r="A28" s="51" t="s">
        <v>94</v>
      </c>
      <c r="B28" s="55"/>
      <c r="C28" s="47">
        <v>4.5</v>
      </c>
      <c r="D28" s="98"/>
      <c r="E28" s="101"/>
      <c r="F28" s="98"/>
      <c r="G28" s="86"/>
    </row>
    <row r="29" spans="1:7" ht="18.75">
      <c r="A29" s="10" t="s">
        <v>20</v>
      </c>
      <c r="B29" s="11"/>
      <c r="C29" s="12"/>
      <c r="D29" s="114">
        <f>SUMPRODUCT($C$6:$C$28,D6:D28)/1000</f>
        <v>1.7</v>
      </c>
      <c r="E29" s="114">
        <f>SUMPRODUCT($C$6:$C$28,E6:E28)/1000</f>
        <v>0.5375</v>
      </c>
      <c r="F29" s="114">
        <f>SUMPRODUCT($C$6:$C$28,F6:F28)/1000</f>
        <v>0</v>
      </c>
      <c r="G29" s="115"/>
    </row>
    <row r="30" spans="1:7" ht="13.5" thickBot="1">
      <c r="A30" s="13" t="s">
        <v>21</v>
      </c>
      <c r="B30" s="14"/>
      <c r="C30" s="15"/>
      <c r="D30" s="116"/>
      <c r="E30" s="116"/>
      <c r="F30" s="117"/>
      <c r="G30" s="115"/>
    </row>
    <row r="31" spans="1:7" ht="12.75">
      <c r="A31" s="56" t="s">
        <v>22</v>
      </c>
      <c r="B31" s="57"/>
      <c r="C31" s="102">
        <v>8</v>
      </c>
      <c r="D31" s="118"/>
      <c r="E31" s="118">
        <v>250</v>
      </c>
      <c r="F31" s="118"/>
      <c r="G31" s="115"/>
    </row>
    <row r="32" spans="1:7" ht="12.75">
      <c r="A32" s="45" t="s">
        <v>23</v>
      </c>
      <c r="B32" s="46"/>
      <c r="C32" s="68">
        <v>8</v>
      </c>
      <c r="D32" s="119"/>
      <c r="E32" s="119"/>
      <c r="F32" s="119"/>
      <c r="G32" s="115"/>
    </row>
    <row r="33" spans="1:7" ht="13.5" thickBot="1">
      <c r="A33" s="58" t="s">
        <v>24</v>
      </c>
      <c r="B33" s="59"/>
      <c r="C33" s="103">
        <v>15</v>
      </c>
      <c r="D33" s="120"/>
      <c r="E33" s="120"/>
      <c r="F33" s="120"/>
      <c r="G33" s="115"/>
    </row>
    <row r="34" spans="1:7" ht="19.5" thickBot="1">
      <c r="A34" s="17" t="s">
        <v>25</v>
      </c>
      <c r="B34" s="18"/>
      <c r="C34" s="20"/>
      <c r="D34" s="121">
        <f>SUMPRODUCT($C$31:$C$33,D31:D33)/1000</f>
        <v>0</v>
      </c>
      <c r="E34" s="121">
        <f>SUMPRODUCT($C$31:$C$33,E31:E33)/1000</f>
        <v>2</v>
      </c>
      <c r="F34" s="121">
        <f>SUMPRODUCT($C$31:$C$33,F31:F33)/1000</f>
        <v>0</v>
      </c>
      <c r="G34" s="115"/>
    </row>
    <row r="35" spans="1:7" ht="21" thickBot="1">
      <c r="A35" s="17" t="s">
        <v>26</v>
      </c>
      <c r="B35" s="18"/>
      <c r="C35" s="20"/>
      <c r="D35" s="122">
        <f>D34+D29</f>
        <v>1.7</v>
      </c>
      <c r="E35" s="122">
        <f>E34+E29</f>
        <v>2.5375</v>
      </c>
      <c r="F35" s="122">
        <f>F34+F29</f>
        <v>0</v>
      </c>
      <c r="G35" s="115"/>
    </row>
    <row r="36" spans="1:7" ht="21" thickBot="1">
      <c r="A36" s="2" t="s">
        <v>27</v>
      </c>
      <c r="B36" s="2"/>
      <c r="C36" s="21"/>
      <c r="D36" s="123">
        <f>IF(SUM(D6:F28)+SUM(D31:F33)=1000,"","Ağırlık hatalı")</f>
      </c>
      <c r="E36" s="124"/>
      <c r="F36" s="125"/>
      <c r="G36" s="115"/>
    </row>
    <row r="37" spans="1:7" ht="38.25">
      <c r="A37" s="22"/>
      <c r="B37" s="4" t="s">
        <v>28</v>
      </c>
      <c r="C37" s="23" t="s">
        <v>29</v>
      </c>
      <c r="D37" s="126" t="s">
        <v>30</v>
      </c>
      <c r="E37" s="126" t="s">
        <v>31</v>
      </c>
      <c r="F37" s="126" t="s">
        <v>32</v>
      </c>
      <c r="G37" s="115"/>
    </row>
    <row r="38" spans="1:7" ht="13.5" thickBot="1">
      <c r="A38" s="13" t="s">
        <v>33</v>
      </c>
      <c r="B38" s="14"/>
      <c r="C38" s="15"/>
      <c r="D38" s="127"/>
      <c r="E38" s="128"/>
      <c r="F38" s="127"/>
      <c r="G38" s="115"/>
    </row>
    <row r="39" spans="1:7" ht="12.75">
      <c r="A39" s="60" t="s">
        <v>34</v>
      </c>
      <c r="B39" s="92">
        <v>0.5</v>
      </c>
      <c r="C39" s="61" t="s">
        <v>35</v>
      </c>
      <c r="D39" s="129"/>
      <c r="E39" s="130"/>
      <c r="F39" s="130"/>
      <c r="G39" s="115"/>
    </row>
    <row r="40" spans="1:7" ht="12.75">
      <c r="A40" s="9"/>
      <c r="B40" s="16"/>
      <c r="C40" s="24"/>
      <c r="D40" s="131">
        <f>IF(D39="X",$B$39,0)*SUM(D6:D28)/1000</f>
        <v>0</v>
      </c>
      <c r="E40" s="131">
        <f>IF(E39="X",$B$39,0)*SUM(E6:E28)/1000</f>
        <v>0</v>
      </c>
      <c r="F40" s="132">
        <f>IF(F39="X",$B$39,0)*SUM(F6:F28)/1000</f>
        <v>0</v>
      </c>
      <c r="G40" s="115"/>
    </row>
    <row r="41" spans="1:7" ht="12.75">
      <c r="A41" s="50" t="s">
        <v>36</v>
      </c>
      <c r="B41" s="62">
        <v>2</v>
      </c>
      <c r="C41" s="63" t="s">
        <v>35</v>
      </c>
      <c r="D41" s="133"/>
      <c r="E41" s="134"/>
      <c r="F41" s="134"/>
      <c r="G41" s="115"/>
    </row>
    <row r="42" spans="1:7" ht="13.5" thickBot="1">
      <c r="A42" s="9"/>
      <c r="B42" s="16"/>
      <c r="C42" s="24"/>
      <c r="D42" s="135">
        <f>IF(D41="X",$B$41,0)*SUM(D6:D28)/1000</f>
        <v>0</v>
      </c>
      <c r="E42" s="135">
        <f>IF(E41="X",$B$41,0)*SUM(E6:E28)/1000</f>
        <v>0</v>
      </c>
      <c r="F42" s="136">
        <f>IF(F41="X",$B$41,0)*SUM(F6:F28)/1000</f>
        <v>0</v>
      </c>
      <c r="G42" s="115"/>
    </row>
    <row r="43" spans="1:7" ht="19.5" thickBot="1">
      <c r="A43" s="17" t="s">
        <v>37</v>
      </c>
      <c r="B43" s="18"/>
      <c r="C43" s="20"/>
      <c r="D43" s="137">
        <f>D42+D40+D35</f>
        <v>1.7</v>
      </c>
      <c r="E43" s="137">
        <f>E42+E40+E35</f>
        <v>2.5375</v>
      </c>
      <c r="F43" s="137">
        <f>F42+F40+F35</f>
        <v>0</v>
      </c>
      <c r="G43" s="115"/>
    </row>
    <row r="44" spans="1:7" ht="19.5" thickBot="1">
      <c r="A44" s="17" t="s">
        <v>38</v>
      </c>
      <c r="B44" s="18"/>
      <c r="C44" s="20"/>
      <c r="D44" s="190">
        <f>D43+E43+F43</f>
        <v>4.2375</v>
      </c>
      <c r="E44" s="191"/>
      <c r="F44" s="192"/>
      <c r="G44" s="115"/>
    </row>
    <row r="45" spans="1:7" ht="21" thickBot="1">
      <c r="A45" s="2" t="s">
        <v>39</v>
      </c>
      <c r="B45" s="2"/>
      <c r="C45" s="1"/>
      <c r="D45" s="138"/>
      <c r="E45" s="139"/>
      <c r="F45" s="140"/>
      <c r="G45" s="115"/>
    </row>
    <row r="46" spans="1:7" ht="38.25">
      <c r="A46" s="25" t="s">
        <v>40</v>
      </c>
      <c r="B46" s="26"/>
      <c r="C46" s="27" t="s">
        <v>41</v>
      </c>
      <c r="D46" s="141" t="s">
        <v>29</v>
      </c>
      <c r="E46" s="142"/>
      <c r="F46" s="143" t="s">
        <v>42</v>
      </c>
      <c r="G46" s="115"/>
    </row>
    <row r="47" spans="1:7" ht="15.75">
      <c r="A47" s="28" t="s">
        <v>43</v>
      </c>
      <c r="B47" s="29"/>
      <c r="C47" s="30"/>
      <c r="D47" s="144"/>
      <c r="E47" s="145"/>
      <c r="F47" s="146" t="s">
        <v>44</v>
      </c>
      <c r="G47" s="115"/>
    </row>
    <row r="48" spans="1:7" ht="12.75">
      <c r="A48" s="32" t="s">
        <v>47</v>
      </c>
      <c r="B48" s="33"/>
      <c r="C48" s="71"/>
      <c r="D48" s="138"/>
      <c r="E48" s="147"/>
      <c r="F48" s="148"/>
      <c r="G48" s="115"/>
    </row>
    <row r="49" spans="1:7" ht="12.75">
      <c r="A49" s="64" t="s">
        <v>48</v>
      </c>
      <c r="B49" s="65"/>
      <c r="C49" s="93">
        <v>0.45</v>
      </c>
      <c r="D49" s="149" t="s">
        <v>53</v>
      </c>
      <c r="E49" s="139"/>
      <c r="F49" s="150">
        <f aca="true" t="shared" si="0" ref="F49:F56">IF(D49="x",C49,0)</f>
        <v>0.45</v>
      </c>
      <c r="G49" s="115"/>
    </row>
    <row r="50" spans="1:7" ht="12.75">
      <c r="A50" s="66" t="s">
        <v>49</v>
      </c>
      <c r="B50" s="67"/>
      <c r="C50" s="93">
        <v>0.6</v>
      </c>
      <c r="D50" s="151"/>
      <c r="E50" s="139"/>
      <c r="F50" s="150">
        <f t="shared" si="0"/>
        <v>0</v>
      </c>
      <c r="G50" s="115"/>
    </row>
    <row r="51" spans="1:7" ht="12.75">
      <c r="A51" s="66" t="s">
        <v>50</v>
      </c>
      <c r="B51" s="67"/>
      <c r="C51" s="72">
        <v>1.2</v>
      </c>
      <c r="D51" s="151"/>
      <c r="E51" s="139"/>
      <c r="F51" s="150">
        <f t="shared" si="0"/>
        <v>0</v>
      </c>
      <c r="G51" s="115"/>
    </row>
    <row r="52" spans="1:7" ht="12.75">
      <c r="A52" s="66" t="s">
        <v>51</v>
      </c>
      <c r="B52" s="67"/>
      <c r="C52" s="72">
        <v>1</v>
      </c>
      <c r="D52" s="151"/>
      <c r="E52" s="139"/>
      <c r="F52" s="150">
        <f t="shared" si="0"/>
        <v>0</v>
      </c>
      <c r="G52" s="115"/>
    </row>
    <row r="53" spans="1:7" ht="12.75">
      <c r="A53" s="66" t="s">
        <v>52</v>
      </c>
      <c r="B53" s="67"/>
      <c r="C53" s="72">
        <v>0.4</v>
      </c>
      <c r="D53" s="151"/>
      <c r="E53" s="139"/>
      <c r="F53" s="150">
        <f t="shared" si="0"/>
        <v>0</v>
      </c>
      <c r="G53" s="115"/>
    </row>
    <row r="54" spans="1:7" ht="12.75">
      <c r="A54" s="66" t="s">
        <v>54</v>
      </c>
      <c r="B54" s="67"/>
      <c r="C54" s="72">
        <v>1</v>
      </c>
      <c r="D54" s="151"/>
      <c r="E54" s="139"/>
      <c r="F54" s="150">
        <f t="shared" si="0"/>
        <v>0</v>
      </c>
      <c r="G54" s="115"/>
    </row>
    <row r="55" spans="1:7" ht="12.75">
      <c r="A55" s="66" t="s">
        <v>55</v>
      </c>
      <c r="B55" s="67"/>
      <c r="C55" s="93">
        <v>0.5</v>
      </c>
      <c r="D55" s="151"/>
      <c r="E55" s="139"/>
      <c r="F55" s="150">
        <f t="shared" si="0"/>
        <v>0</v>
      </c>
      <c r="G55" s="115"/>
    </row>
    <row r="56" spans="1:7" ht="12.75">
      <c r="A56" s="66" t="s">
        <v>56</v>
      </c>
      <c r="B56" s="67"/>
      <c r="C56" s="72">
        <v>0.05</v>
      </c>
      <c r="D56" s="152"/>
      <c r="E56" s="139"/>
      <c r="F56" s="150">
        <f t="shared" si="0"/>
        <v>0</v>
      </c>
      <c r="G56" s="115"/>
    </row>
    <row r="57" spans="1:7" ht="13.5" thickBot="1">
      <c r="A57" s="69" t="s">
        <v>57</v>
      </c>
      <c r="B57" s="70"/>
      <c r="C57" s="73"/>
      <c r="D57" s="138"/>
      <c r="E57" s="139"/>
      <c r="F57" s="150">
        <f>D44*0.05</f>
        <v>0.211875</v>
      </c>
      <c r="G57" s="115"/>
    </row>
    <row r="58" spans="1:7" ht="19.5" thickBot="1">
      <c r="A58" s="17" t="s">
        <v>58</v>
      </c>
      <c r="B58" s="18"/>
      <c r="C58" s="19"/>
      <c r="D58" s="153"/>
      <c r="E58" s="154"/>
      <c r="F58" s="155">
        <f>SUM(F49:F57)</f>
        <v>0.661875</v>
      </c>
      <c r="G58" s="115"/>
    </row>
    <row r="59" spans="1:7" ht="19.5" thickBot="1">
      <c r="A59" s="17" t="s">
        <v>59</v>
      </c>
      <c r="B59" s="18"/>
      <c r="C59" s="19"/>
      <c r="D59" s="153"/>
      <c r="E59" s="154"/>
      <c r="F59" s="156">
        <f>F58+D44</f>
        <v>4.899375</v>
      </c>
      <c r="G59" s="115"/>
    </row>
    <row r="60" spans="3:7" ht="12.75">
      <c r="C60" s="34"/>
      <c r="D60" s="157"/>
      <c r="E60" s="158"/>
      <c r="F60" s="157"/>
      <c r="G60" s="115"/>
    </row>
    <row r="61" spans="1:7" ht="21" thickBot="1">
      <c r="A61" s="2" t="s">
        <v>60</v>
      </c>
      <c r="B61" s="2"/>
      <c r="C61" s="1"/>
      <c r="D61" s="138"/>
      <c r="E61" s="139"/>
      <c r="F61" s="140"/>
      <c r="G61" s="115"/>
    </row>
    <row r="62" spans="1:7" ht="63.75">
      <c r="A62" s="25" t="s">
        <v>40</v>
      </c>
      <c r="B62" s="26" t="s">
        <v>72</v>
      </c>
      <c r="C62" s="27" t="s">
        <v>75</v>
      </c>
      <c r="D62" s="159" t="s">
        <v>76</v>
      </c>
      <c r="E62" s="159" t="s">
        <v>73</v>
      </c>
      <c r="F62" s="142" t="s">
        <v>74</v>
      </c>
      <c r="G62" s="160" t="s">
        <v>42</v>
      </c>
    </row>
    <row r="63" spans="1:7" ht="15.75">
      <c r="A63" s="28" t="s">
        <v>43</v>
      </c>
      <c r="B63" s="31"/>
      <c r="C63" s="30"/>
      <c r="D63" s="161"/>
      <c r="E63" s="144"/>
      <c r="F63" s="145"/>
      <c r="G63" s="162" t="s">
        <v>44</v>
      </c>
    </row>
    <row r="64" spans="1:7" ht="12.75">
      <c r="A64" s="66" t="s">
        <v>45</v>
      </c>
      <c r="B64" s="77"/>
      <c r="C64" s="87">
        <v>530</v>
      </c>
      <c r="D64" s="163"/>
      <c r="E64" s="138"/>
      <c r="F64" s="147"/>
      <c r="G64" s="164">
        <f>D44*F64/1000</f>
        <v>0</v>
      </c>
    </row>
    <row r="65" spans="1:7" ht="12.75">
      <c r="A65" s="66" t="s">
        <v>46</v>
      </c>
      <c r="B65" s="77"/>
      <c r="C65" s="87">
        <v>200</v>
      </c>
      <c r="D65" s="163"/>
      <c r="E65" s="138"/>
      <c r="F65" s="147"/>
      <c r="G65" s="164">
        <f>E45*F65/1000</f>
        <v>0</v>
      </c>
    </row>
    <row r="66" spans="1:7" ht="12.75">
      <c r="A66" s="39" t="s">
        <v>61</v>
      </c>
      <c r="B66" s="40"/>
      <c r="C66" s="79"/>
      <c r="D66" s="163"/>
      <c r="E66" s="138"/>
      <c r="F66" s="147"/>
      <c r="G66" s="164"/>
    </row>
    <row r="67" spans="1:7" ht="12.75">
      <c r="A67" s="80" t="s">
        <v>70</v>
      </c>
      <c r="B67" s="74"/>
      <c r="C67" s="68">
        <v>0.25</v>
      </c>
      <c r="D67" s="165"/>
      <c r="E67" s="138"/>
      <c r="F67" s="138"/>
      <c r="G67" s="164">
        <f>IF(SUM($D$34:$F$34)&gt;0,C67,0)*IF(SUM($G$70:$G$74)&gt;0,1,0)</f>
        <v>0.25</v>
      </c>
    </row>
    <row r="68" spans="1:7" ht="12.75">
      <c r="A68" s="80" t="s">
        <v>63</v>
      </c>
      <c r="B68" s="75">
        <v>0.07</v>
      </c>
      <c r="C68" s="68">
        <v>1.25</v>
      </c>
      <c r="D68" s="165">
        <v>1</v>
      </c>
      <c r="E68" s="166"/>
      <c r="F68" s="167"/>
      <c r="G68" s="168">
        <f>IF(F68="X",D68+$F$59*B68,IF(E68="X",C68+$F$59*B68,0))*IF(SUM(G70:G77)&gt;0,0,1)</f>
        <v>0</v>
      </c>
    </row>
    <row r="69" spans="1:7" ht="12.75">
      <c r="A69" s="41" t="s">
        <v>62</v>
      </c>
      <c r="B69" s="82"/>
      <c r="C69" s="78"/>
      <c r="D69" s="169"/>
      <c r="E69" s="170"/>
      <c r="F69" s="171"/>
      <c r="G69" s="168">
        <f aca="true" t="shared" si="1" ref="G69:G75">IF(F69="X",D69+$F$59*B69,IF(E69="X",C69+$F$59*B69,0))</f>
        <v>0</v>
      </c>
    </row>
    <row r="70" spans="1:7" ht="12.75">
      <c r="A70" s="81" t="s">
        <v>64</v>
      </c>
      <c r="B70" s="75">
        <v>0.1</v>
      </c>
      <c r="C70" s="94">
        <v>2.25</v>
      </c>
      <c r="D70" s="165">
        <v>1.65</v>
      </c>
      <c r="E70" s="172" t="s">
        <v>53</v>
      </c>
      <c r="F70" s="173"/>
      <c r="G70" s="168">
        <f t="shared" si="1"/>
        <v>2.7399375</v>
      </c>
    </row>
    <row r="71" spans="1:7" ht="12.75">
      <c r="A71" s="81" t="s">
        <v>65</v>
      </c>
      <c r="B71" s="75">
        <v>0.1</v>
      </c>
      <c r="C71" s="94">
        <v>2.6</v>
      </c>
      <c r="D71" s="165">
        <v>1.95</v>
      </c>
      <c r="E71" s="172"/>
      <c r="F71" s="173"/>
      <c r="G71" s="168">
        <f t="shared" si="1"/>
        <v>0</v>
      </c>
    </row>
    <row r="72" spans="1:7" ht="12.75">
      <c r="A72" s="81" t="s">
        <v>66</v>
      </c>
      <c r="B72" s="75">
        <v>0.1</v>
      </c>
      <c r="C72" s="94">
        <v>2.5</v>
      </c>
      <c r="D72" s="165">
        <v>1.9</v>
      </c>
      <c r="E72" s="172"/>
      <c r="F72" s="173"/>
      <c r="G72" s="168">
        <f t="shared" si="1"/>
        <v>0</v>
      </c>
    </row>
    <row r="73" spans="1:7" ht="12.75">
      <c r="A73" s="81" t="s">
        <v>67</v>
      </c>
      <c r="B73" s="75">
        <v>0.1</v>
      </c>
      <c r="C73" s="94">
        <v>1.5</v>
      </c>
      <c r="D73" s="165">
        <v>1.1</v>
      </c>
      <c r="E73" s="172"/>
      <c r="F73" s="173"/>
      <c r="G73" s="168">
        <f t="shared" si="1"/>
        <v>0</v>
      </c>
    </row>
    <row r="74" spans="1:7" ht="12.75">
      <c r="A74" s="80" t="s">
        <v>71</v>
      </c>
      <c r="B74" s="75">
        <v>0.25</v>
      </c>
      <c r="C74" s="68">
        <v>1.6</v>
      </c>
      <c r="D74" s="165">
        <v>1.15</v>
      </c>
      <c r="E74" s="172"/>
      <c r="F74" s="173"/>
      <c r="G74" s="168">
        <f t="shared" si="1"/>
        <v>0</v>
      </c>
    </row>
    <row r="75" spans="1:7" ht="12.75">
      <c r="A75" s="80" t="s">
        <v>69</v>
      </c>
      <c r="B75" s="75">
        <v>0.06</v>
      </c>
      <c r="C75" s="68">
        <v>1.55</v>
      </c>
      <c r="D75" s="165">
        <v>1.1</v>
      </c>
      <c r="E75" s="172"/>
      <c r="F75" s="173"/>
      <c r="G75" s="168">
        <f t="shared" si="1"/>
        <v>0</v>
      </c>
    </row>
    <row r="76" spans="1:7" ht="12.75">
      <c r="A76" s="41" t="s">
        <v>79</v>
      </c>
      <c r="B76" s="84"/>
      <c r="C76" s="85" t="s">
        <v>81</v>
      </c>
      <c r="D76" s="174" t="s">
        <v>80</v>
      </c>
      <c r="E76" s="175"/>
      <c r="F76" s="176"/>
      <c r="G76" s="168"/>
    </row>
    <row r="77" spans="1:7" ht="13.5" thickBot="1">
      <c r="A77" s="76" t="s">
        <v>68</v>
      </c>
      <c r="B77" s="83">
        <v>0.1</v>
      </c>
      <c r="C77" s="95">
        <v>2.2</v>
      </c>
      <c r="D77" s="177">
        <v>1.7</v>
      </c>
      <c r="E77" s="178"/>
      <c r="F77" s="179"/>
      <c r="G77" s="168">
        <f>IF(F77="X",D77+$F$59*B77,IF(E77="X",C77+$F$59*B77,0))</f>
        <v>0</v>
      </c>
    </row>
    <row r="78" spans="1:7" ht="19.5" thickBot="1">
      <c r="A78" s="17" t="s">
        <v>77</v>
      </c>
      <c r="B78" s="18"/>
      <c r="C78" s="19"/>
      <c r="D78" s="180"/>
      <c r="E78" s="153"/>
      <c r="F78" s="154"/>
      <c r="G78" s="181">
        <f>SUM(G67:G77)</f>
        <v>2.9899375</v>
      </c>
    </row>
    <row r="79" spans="1:7" ht="19.5" thickBot="1">
      <c r="A79" s="17" t="s">
        <v>78</v>
      </c>
      <c r="B79" s="18"/>
      <c r="C79" s="19"/>
      <c r="D79" s="180"/>
      <c r="E79" s="153"/>
      <c r="F79" s="154"/>
      <c r="G79" s="182">
        <f>G78+F59</f>
        <v>7.8893125</v>
      </c>
    </row>
    <row r="80" spans="1:7" ht="19.5" thickBot="1">
      <c r="A80" s="86"/>
      <c r="B80" s="86"/>
      <c r="C80" s="108"/>
      <c r="D80" s="183"/>
      <c r="E80" s="184"/>
      <c r="F80" s="183"/>
      <c r="G80" s="185">
        <f>C64*C65/100*G79/1000</f>
        <v>8.36267125</v>
      </c>
    </row>
    <row r="81" spans="1:7" ht="19.5" thickBot="1">
      <c r="A81" s="86"/>
      <c r="B81" s="86"/>
      <c r="C81" s="108"/>
      <c r="D81" s="183"/>
      <c r="E81" s="184"/>
      <c r="F81" s="183"/>
      <c r="G81" s="186">
        <f>G80/(C65/100)</f>
        <v>4.181335625</v>
      </c>
    </row>
    <row r="82" spans="1:7" ht="12.75">
      <c r="A82" s="86"/>
      <c r="B82" s="86"/>
      <c r="C82" s="108"/>
      <c r="D82" s="109"/>
      <c r="E82" s="110"/>
      <c r="F82" s="109"/>
      <c r="G82" s="86"/>
    </row>
    <row r="83" spans="1:7" ht="12.75">
      <c r="A83" s="86"/>
      <c r="B83" s="86"/>
      <c r="C83" s="108"/>
      <c r="D83" s="109"/>
      <c r="E83" s="110"/>
      <c r="F83" s="109"/>
      <c r="G83" s="86"/>
    </row>
    <row r="84" spans="1:7" ht="12.75">
      <c r="A84" s="86"/>
      <c r="B84" s="86"/>
      <c r="C84" s="108"/>
      <c r="D84" s="109"/>
      <c r="E84" s="110"/>
      <c r="F84" s="109"/>
      <c r="G84" s="86"/>
    </row>
  </sheetData>
  <sheetProtection password="CF5B" sheet="1"/>
  <mergeCells count="2">
    <mergeCell ref="A2:F2"/>
    <mergeCell ref="D44:F44"/>
  </mergeCells>
  <conditionalFormatting sqref="G64:G67 F48">
    <cfRule type="cellIs" priority="1" dxfId="0" operator="greaterThan" stopIfTrue="1">
      <formula>0</formula>
    </cfRule>
  </conditionalFormatting>
  <printOptions horizontalCentered="1"/>
  <pageMargins left="0.11811023622047245" right="0.11811023622047245" top="1.141732283464567" bottom="1.14173228346456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 - TİM</dc:creator>
  <cp:keywords/>
  <dc:description/>
  <cp:lastModifiedBy>pc-samsung</cp:lastModifiedBy>
  <cp:lastPrinted>2014-02-13T09:12:38Z</cp:lastPrinted>
  <dcterms:created xsi:type="dcterms:W3CDTF">2003-03-17T15:43:37Z</dcterms:created>
  <dcterms:modified xsi:type="dcterms:W3CDTF">2015-07-12T12:50:31Z</dcterms:modified>
  <cp:category/>
  <cp:version/>
  <cp:contentType/>
  <cp:contentStatus/>
</cp:coreProperties>
</file>